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6475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Položky!$A$1:$K$39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38" i="3"/>
  <c r="BG39" s="1"/>
  <c r="I12" i="2" s="1"/>
  <c r="BE38" i="3"/>
  <c r="BE39" s="1"/>
  <c r="G12" i="2" s="1"/>
  <c r="BD38" i="3"/>
  <c r="BC38"/>
  <c r="BC39" s="1"/>
  <c r="E12" i="2" s="1"/>
  <c r="K38" i="3"/>
  <c r="I38"/>
  <c r="I39" s="1"/>
  <c r="G38"/>
  <c r="BF38" s="1"/>
  <c r="BF39" s="1"/>
  <c r="H12" i="2" s="1"/>
  <c r="B12"/>
  <c r="A12"/>
  <c r="BD39" i="3"/>
  <c r="F12" i="2" s="1"/>
  <c r="K39" i="3"/>
  <c r="G39"/>
  <c r="C39"/>
  <c r="BG35"/>
  <c r="BG36" s="1"/>
  <c r="I11" i="2" s="1"/>
  <c r="BF35" i="3"/>
  <c r="BE35"/>
  <c r="BE36" s="1"/>
  <c r="G11" i="2" s="1"/>
  <c r="BD35" i="3"/>
  <c r="BC35"/>
  <c r="BC36" s="1"/>
  <c r="E11" i="2" s="1"/>
  <c r="K35" i="3"/>
  <c r="I35"/>
  <c r="I36" s="1"/>
  <c r="G35"/>
  <c r="B11" i="2"/>
  <c r="A11"/>
  <c r="BF36" i="3"/>
  <c r="H11" i="2" s="1"/>
  <c r="BD36" i="3"/>
  <c r="F11" i="2" s="1"/>
  <c r="K36" i="3"/>
  <c r="G36"/>
  <c r="C36"/>
  <c r="BG32"/>
  <c r="BF32"/>
  <c r="BE32"/>
  <c r="BD32"/>
  <c r="BC32"/>
  <c r="K32"/>
  <c r="I32"/>
  <c r="G32"/>
  <c r="BG31"/>
  <c r="BF31"/>
  <c r="BE31"/>
  <c r="BD31"/>
  <c r="BC31"/>
  <c r="K31"/>
  <c r="I31"/>
  <c r="G31"/>
  <c r="BG30"/>
  <c r="BF30"/>
  <c r="BE30"/>
  <c r="BD30"/>
  <c r="BC30"/>
  <c r="K30"/>
  <c r="I30"/>
  <c r="G30"/>
  <c r="BG29"/>
  <c r="BF29"/>
  <c r="BE29"/>
  <c r="BD29"/>
  <c r="BC29"/>
  <c r="K29"/>
  <c r="I29"/>
  <c r="G29"/>
  <c r="BG28"/>
  <c r="BF28"/>
  <c r="BE28"/>
  <c r="BD28"/>
  <c r="BC28"/>
  <c r="K28"/>
  <c r="I28"/>
  <c r="G28"/>
  <c r="BG27"/>
  <c r="BF27"/>
  <c r="BE27"/>
  <c r="BD27"/>
  <c r="BC27"/>
  <c r="K27"/>
  <c r="I27"/>
  <c r="G27"/>
  <c r="BG26"/>
  <c r="BF26"/>
  <c r="BE26"/>
  <c r="BD26"/>
  <c r="BC26"/>
  <c r="K26"/>
  <c r="I26"/>
  <c r="G26"/>
  <c r="BG25"/>
  <c r="BG33" s="1"/>
  <c r="I10" i="2" s="1"/>
  <c r="BF25" i="3"/>
  <c r="BE25"/>
  <c r="BE33" s="1"/>
  <c r="G10" i="2" s="1"/>
  <c r="BD25" i="3"/>
  <c r="BC25"/>
  <c r="BC33" s="1"/>
  <c r="E10" i="2" s="1"/>
  <c r="K25" i="3"/>
  <c r="I25"/>
  <c r="I33" s="1"/>
  <c r="G25"/>
  <c r="B10" i="2"/>
  <c r="A10"/>
  <c r="BF33" i="3"/>
  <c r="H10" i="2" s="1"/>
  <c r="BD33" i="3"/>
  <c r="F10" i="2" s="1"/>
  <c r="K33" i="3"/>
  <c r="G33"/>
  <c r="C33"/>
  <c r="BG22"/>
  <c r="BF22"/>
  <c r="BE22"/>
  <c r="BD22"/>
  <c r="BC22"/>
  <c r="K22"/>
  <c r="I22"/>
  <c r="G22"/>
  <c r="BG21"/>
  <c r="BF21"/>
  <c r="BE21"/>
  <c r="BD21"/>
  <c r="BC21"/>
  <c r="K21"/>
  <c r="I21"/>
  <c r="G21"/>
  <c r="BG20"/>
  <c r="BF20"/>
  <c r="BE20"/>
  <c r="BD20"/>
  <c r="BC20"/>
  <c r="K20"/>
  <c r="I20"/>
  <c r="G20"/>
  <c r="BG19"/>
  <c r="BF19"/>
  <c r="BE19"/>
  <c r="BD19"/>
  <c r="BC19"/>
  <c r="K19"/>
  <c r="I19"/>
  <c r="G19"/>
  <c r="BG18"/>
  <c r="BF18"/>
  <c r="BE18"/>
  <c r="BD18"/>
  <c r="BC18"/>
  <c r="K18"/>
  <c r="I18"/>
  <c r="G18"/>
  <c r="BG17"/>
  <c r="BG23" s="1"/>
  <c r="I9" i="2" s="1"/>
  <c r="BF17" i="3"/>
  <c r="BE17"/>
  <c r="BE23" s="1"/>
  <c r="G9" i="2" s="1"/>
  <c r="BD17" i="3"/>
  <c r="BC17"/>
  <c r="BC23" s="1"/>
  <c r="E9" i="2" s="1"/>
  <c r="K17" i="3"/>
  <c r="I17"/>
  <c r="I23" s="1"/>
  <c r="G17"/>
  <c r="B9" i="2"/>
  <c r="A9"/>
  <c r="BF23" i="3"/>
  <c r="H9" i="2" s="1"/>
  <c r="BD23" i="3"/>
  <c r="F9" i="2" s="1"/>
  <c r="K23" i="3"/>
  <c r="G23"/>
  <c r="C23"/>
  <c r="BG14"/>
  <c r="BG15" s="1"/>
  <c r="I8" i="2" s="1"/>
  <c r="BF14" i="3"/>
  <c r="BE14"/>
  <c r="BE15" s="1"/>
  <c r="G8" i="2" s="1"/>
  <c r="BD14" i="3"/>
  <c r="BC14"/>
  <c r="BC15" s="1"/>
  <c r="E8" i="2" s="1"/>
  <c r="K14" i="3"/>
  <c r="I14"/>
  <c r="I15" s="1"/>
  <c r="G14"/>
  <c r="B8" i="2"/>
  <c r="A8"/>
  <c r="BF15" i="3"/>
  <c r="H8" i="2" s="1"/>
  <c r="BD15" i="3"/>
  <c r="F8" i="2" s="1"/>
  <c r="K15" i="3"/>
  <c r="G15"/>
  <c r="C15"/>
  <c r="BG11"/>
  <c r="BF11"/>
  <c r="BE11"/>
  <c r="BD11"/>
  <c r="BC11"/>
  <c r="K11"/>
  <c r="I11"/>
  <c r="G11"/>
  <c r="BG10"/>
  <c r="BF10"/>
  <c r="BE10"/>
  <c r="BD10"/>
  <c r="BC10"/>
  <c r="K10"/>
  <c r="I10"/>
  <c r="G10"/>
  <c r="BG9"/>
  <c r="BF9"/>
  <c r="BE9"/>
  <c r="BD9"/>
  <c r="BC9"/>
  <c r="K9"/>
  <c r="I9"/>
  <c r="G9"/>
  <c r="BG8"/>
  <c r="BG12" s="1"/>
  <c r="I7" i="2" s="1"/>
  <c r="BF8" i="3"/>
  <c r="BE8"/>
  <c r="BE12" s="1"/>
  <c r="G7" i="2" s="1"/>
  <c r="G13" s="1"/>
  <c r="C14" i="1" s="1"/>
  <c r="BD8" i="3"/>
  <c r="BC8"/>
  <c r="BC12" s="1"/>
  <c r="E7" i="2" s="1"/>
  <c r="K8" i="3"/>
  <c r="I8"/>
  <c r="I12" s="1"/>
  <c r="G8"/>
  <c r="B7" i="2"/>
  <c r="A7"/>
  <c r="BF12" i="3"/>
  <c r="H7" i="2" s="1"/>
  <c r="H13" s="1"/>
  <c r="C15" i="1" s="1"/>
  <c r="BD12" i="3"/>
  <c r="F7" i="2" s="1"/>
  <c r="K12" i="3"/>
  <c r="G12"/>
  <c r="C12"/>
  <c r="C4"/>
  <c r="H3"/>
  <c r="C3"/>
  <c r="H19" i="2"/>
  <c r="I18"/>
  <c r="G18"/>
  <c r="C2"/>
  <c r="C1"/>
  <c r="F33" i="1"/>
  <c r="F31"/>
  <c r="F34" s="1"/>
  <c r="G22"/>
  <c r="G21" s="1"/>
  <c r="G8"/>
  <c r="E13" i="2" l="1"/>
  <c r="C16" i="1" s="1"/>
  <c r="I13" i="2"/>
  <c r="C20" i="1" s="1"/>
  <c r="F13" i="2"/>
  <c r="C17" i="1" s="1"/>
  <c r="C18" l="1"/>
  <c r="C21" s="1"/>
  <c r="C22" s="1"/>
</calcChain>
</file>

<file path=xl/sharedStrings.xml><?xml version="1.0" encoding="utf-8"?>
<sst xmlns="http://schemas.openxmlformats.org/spreadsheetml/2006/main" count="184" uniqueCount="136">
  <si>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</si>
  <si>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</si>
  <si>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</si>
  <si>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</si>
  <si>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</si>
  <si>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</si>
  <si>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</si>
  <si>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</si>
  <si>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</si>
  <si>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</si>
  <si>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</si>
  <si>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</si>
  <si>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</si>
  <si>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</si>
  <si>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</si>
  <si>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</si>
  <si>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</si>
  <si>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</si>
  <si>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</si>
  <si>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</si>
  <si>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</si>
  <si>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</si>
  <si>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</si>
  <si>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</si>
  <si>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</si>
  <si>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</si>
  <si>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</si>
  <si>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</si>
  <si>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</si>
  <si>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</si>
  <si>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</si>
  <si>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</si>
  <si>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</si>
  <si>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</si>
  <si>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</si>
  <si>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</si>
  <si>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</si>
  <si>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</si>
  <si>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</si>
  <si>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</si>
  <si>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</si>
  <si>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</si>
  <si>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</si>
  <si>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</si>
  <si>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</si>
  <si>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</si>
  <si>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</si>
  <si>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</si>
  <si>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</si>
  <si>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</si>
  <si>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</si>
  <si>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</si>
  <si>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</si>
  <si>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</si>
  <si>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</si>
  <si>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</si>
  <si>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</si>
  <si>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</si>
  <si>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</si>
  <si>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</si>
  <si>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</si>
  <si>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</si>
  <si>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</si>
  <si>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</si>
  <si>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</si>
  <si>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</si>
  <si>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</si>
  <si>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</si>
  <si>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</si>
  <si>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</si>
  <si>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</si>
  <si>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</si>
  <si>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 xml:space="preserve">SIM D201.03-PŘELOŽKA STÁV.KANALIZACE V AREÁLU </t>
  </si>
  <si>
    <t xml:space="preserve">D201.03-PŘELOŽKA STÁV.KANALIZACE V AREÁLU </t>
  </si>
  <si>
    <t>115 10-0001.RAA</t>
  </si>
  <si>
    <t>Čerpání vody na výšku 10 m, do 500 l včetně pohotovosti čerpací soupravy</t>
  </si>
  <si>
    <t>h</t>
  </si>
  <si>
    <t>132 20-0112.RAC</t>
  </si>
  <si>
    <t>Hloubení zapaž.rýh šířky.do 200 cm v hornině.1-4 pažení, odvoz 10 km, uložení na skládku</t>
  </si>
  <si>
    <t>m3</t>
  </si>
  <si>
    <t>175 10-0020.RAC</t>
  </si>
  <si>
    <t>Obsyp potrubí štěrkopískem dovoz štěrkopísku ze vzdálenosti 10 km</t>
  </si>
  <si>
    <t>174 10-0050.RAC</t>
  </si>
  <si>
    <t>Zásyp jam,rýh a šachet štěrkopískem dovoz štěrkopísku ze vzdálenosti 10 km</t>
  </si>
  <si>
    <t>2</t>
  </si>
  <si>
    <t>Základy,zvláštní zakládání</t>
  </si>
  <si>
    <t>212 75-2112.R00</t>
  </si>
  <si>
    <t>Trativody z drenážních trubek, lože, DN 100 mm</t>
  </si>
  <si>
    <t>m</t>
  </si>
  <si>
    <t>4</t>
  </si>
  <si>
    <t>Vodorovné konstrukce</t>
  </si>
  <si>
    <t>451 57-2111.RK1</t>
  </si>
  <si>
    <t>Lože pod potrubí z kameniva těženého 0 - 4 mm</t>
  </si>
  <si>
    <t>452 31-1131.R00</t>
  </si>
  <si>
    <t>Desky podkladní pod potrubí z betonu C 12/15</t>
  </si>
  <si>
    <t>592-11005.00</t>
  </si>
  <si>
    <t>Ukládací pražec pod troubu</t>
  </si>
  <si>
    <t>kus</t>
  </si>
  <si>
    <t>452 35-1101.R00</t>
  </si>
  <si>
    <t>Bednění desek nebo sedlových loží pod potrubí</t>
  </si>
  <si>
    <t>m2</t>
  </si>
  <si>
    <t>452 11-1121.R00</t>
  </si>
  <si>
    <t>Osazení betonových pražců plochy do 500 cm2</t>
  </si>
  <si>
    <t>452 38-6111.R00</t>
  </si>
  <si>
    <t>Vyrovnávací prstence z betonu C -/7,5 výšky 100 mm</t>
  </si>
  <si>
    <t>8</t>
  </si>
  <si>
    <t>Trubní vedení</t>
  </si>
  <si>
    <t>894 41-2311.RAB</t>
  </si>
  <si>
    <t>Šachta, DN 1000 stěna 120 mm,poklop litina 40 t hloubka dna 1,20-2,50m</t>
  </si>
  <si>
    <t>kpl</t>
  </si>
  <si>
    <t>286-11191.1</t>
  </si>
  <si>
    <t>Trubka kanalizační PVC  SN 12 DN 200 vč. montáže</t>
  </si>
  <si>
    <t>R01</t>
  </si>
  <si>
    <t>Plastové šachty z dílů prům.600 mm, přímá vč. osazení dna, poklopu</t>
  </si>
  <si>
    <t>R02</t>
  </si>
  <si>
    <t>Zpěná klapka DN200 osazena v revizní šachtě</t>
  </si>
  <si>
    <t>894 31-0040.R01</t>
  </si>
  <si>
    <t>Úprava stávající stoky, navrtávka na stávající splaškovou kanalizační stoku DN500 BEO</t>
  </si>
  <si>
    <t>597-106001</t>
  </si>
  <si>
    <t>Trouba kamenin.glazov. dl.1000, DN 200 mm montáž trub kameninových, pryž. kroužek, tvarovek</t>
  </si>
  <si>
    <t>892 58-3111.R00</t>
  </si>
  <si>
    <t>Zabezpečení konců kanal. potrubí DN do 200, vodou</t>
  </si>
  <si>
    <t>úsek</t>
  </si>
  <si>
    <t>892 58-1111.R00</t>
  </si>
  <si>
    <t>Zkouška těsnosti kanalizace DN do 200, vodou</t>
  </si>
  <si>
    <t>99</t>
  </si>
  <si>
    <t>Staveništní přesun hmot</t>
  </si>
  <si>
    <t>998 27-6118.R00</t>
  </si>
  <si>
    <t>Přesun hmot, trubní vedení plastová, příplatek 5km</t>
  </si>
  <si>
    <t>t</t>
  </si>
  <si>
    <t>M23</t>
  </si>
  <si>
    <t>Montáže potrubí</t>
  </si>
  <si>
    <t>230 17-0014.R00</t>
  </si>
  <si>
    <t>Zkouška těsnosti potrubí, DN 300</t>
  </si>
  <si>
    <t>SANIproject, s.r.o.</t>
  </si>
  <si>
    <t>Položkový výkaz výměr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</si>
</sst>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73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72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 t="s">
        <v>134</v>
      </c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SIM D201.03-PŘELOŽKA STÁV.KANALIZACE V AREÁLU 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D201.03-PŘELOŽKA STÁV.KANALIZACE V AREÁLU 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Položky!BC12</f>
        <v>0</v>
      </c>
      <c r="F7" s="191">
        <f>Položky!BD12</f>
        <v>0</v>
      </c>
      <c r="G7" s="191">
        <f>Položky!BE12</f>
        <v>0</v>
      </c>
      <c r="H7" s="191">
        <f>Položky!BF12</f>
        <v>0</v>
      </c>
      <c r="I7" s="192">
        <f>Položky!BG12</f>
        <v>0</v>
      </c>
    </row>
    <row r="8" spans="1:57" s="32" customFormat="1">
      <c r="A8" s="189" t="str">
        <f>Položky!B13</f>
        <v>2</v>
      </c>
      <c r="B8" s="98" t="str">
        <f>Položky!C13</f>
        <v>Základy,zvláštní zakládání</v>
      </c>
      <c r="C8" s="99"/>
      <c r="D8" s="100"/>
      <c r="E8" s="190">
        <f>Položky!BC15</f>
        <v>0</v>
      </c>
      <c r="F8" s="191">
        <f>Položky!BD15</f>
        <v>0</v>
      </c>
      <c r="G8" s="191">
        <f>Položky!BE15</f>
        <v>0</v>
      </c>
      <c r="H8" s="191">
        <f>Položky!BF15</f>
        <v>0</v>
      </c>
      <c r="I8" s="192">
        <f>Položky!BG15</f>
        <v>0</v>
      </c>
    </row>
    <row r="9" spans="1:57" s="32" customFormat="1">
      <c r="A9" s="189" t="str">
        <f>Položky!B16</f>
        <v>4</v>
      </c>
      <c r="B9" s="98" t="str">
        <f>Položky!C16</f>
        <v>Vodorovné konstrukce</v>
      </c>
      <c r="C9" s="99"/>
      <c r="D9" s="100"/>
      <c r="E9" s="190">
        <f>Položky!BC23</f>
        <v>0</v>
      </c>
      <c r="F9" s="191">
        <f>Položky!BD23</f>
        <v>0</v>
      </c>
      <c r="G9" s="191">
        <f>Položky!BE23</f>
        <v>0</v>
      </c>
      <c r="H9" s="191">
        <f>Položky!BF23</f>
        <v>0</v>
      </c>
      <c r="I9" s="192">
        <f>Položky!BG23</f>
        <v>0</v>
      </c>
    </row>
    <row r="10" spans="1:57" s="32" customFormat="1">
      <c r="A10" s="189" t="str">
        <f>Položky!B24</f>
        <v>8</v>
      </c>
      <c r="B10" s="98" t="str">
        <f>Položky!C24</f>
        <v>Trubní vedení</v>
      </c>
      <c r="C10" s="99"/>
      <c r="D10" s="100"/>
      <c r="E10" s="190">
        <f>Položky!BC33</f>
        <v>0</v>
      </c>
      <c r="F10" s="191">
        <f>Položky!BD33</f>
        <v>0</v>
      </c>
      <c r="G10" s="191">
        <f>Položky!BE33</f>
        <v>0</v>
      </c>
      <c r="H10" s="191">
        <f>Položky!BF33</f>
        <v>0</v>
      </c>
      <c r="I10" s="192">
        <f>Položky!BG33</f>
        <v>0</v>
      </c>
    </row>
    <row r="11" spans="1:57" s="32" customFormat="1">
      <c r="A11" s="189" t="str">
        <f>Položky!B34</f>
        <v>99</v>
      </c>
      <c r="B11" s="98" t="str">
        <f>Položky!C34</f>
        <v>Staveništní přesun hmot</v>
      </c>
      <c r="C11" s="99"/>
      <c r="D11" s="100"/>
      <c r="E11" s="190">
        <f>Položky!BC36</f>
        <v>0</v>
      </c>
      <c r="F11" s="191">
        <f>Položky!BD36</f>
        <v>0</v>
      </c>
      <c r="G11" s="191">
        <f>Položky!BE36</f>
        <v>0</v>
      </c>
      <c r="H11" s="191">
        <f>Položky!BF36</f>
        <v>0</v>
      </c>
      <c r="I11" s="192">
        <f>Položky!BG36</f>
        <v>0</v>
      </c>
    </row>
    <row r="12" spans="1:57" s="32" customFormat="1" ht="13.5" thickBot="1">
      <c r="A12" s="189" t="str">
        <f>Položky!B37</f>
        <v>M23</v>
      </c>
      <c r="B12" s="98" t="str">
        <f>Položky!C37</f>
        <v>Montáže potrubí</v>
      </c>
      <c r="C12" s="99"/>
      <c r="D12" s="100"/>
      <c r="E12" s="190">
        <f>Položky!BC39</f>
        <v>0</v>
      </c>
      <c r="F12" s="191">
        <f>Položky!BD39</f>
        <v>0</v>
      </c>
      <c r="G12" s="191">
        <f>Položky!BE39</f>
        <v>0</v>
      </c>
      <c r="H12" s="191">
        <f>Položky!BF39</f>
        <v>0</v>
      </c>
      <c r="I12" s="192">
        <f>Položky!BG39</f>
        <v>0</v>
      </c>
    </row>
    <row r="13" spans="1:57" s="106" customFormat="1" ht="13.5" thickBot="1">
      <c r="A13" s="101"/>
      <c r="B13" s="93" t="s">
        <v>50</v>
      </c>
      <c r="C13" s="93"/>
      <c r="D13" s="102"/>
      <c r="E13" s="103">
        <f>SUM(E7:E12)</f>
        <v>0</v>
      </c>
      <c r="F13" s="104">
        <f>SUM(F7:F12)</f>
        <v>0</v>
      </c>
      <c r="G13" s="104">
        <f>SUM(G7:G12)</f>
        <v>0</v>
      </c>
      <c r="H13" s="104">
        <f>SUM(H7:H12)</f>
        <v>0</v>
      </c>
      <c r="I13" s="105">
        <f>SUM(I7:I12)</f>
        <v>0</v>
      </c>
    </row>
    <row r="14" spans="1:57">
      <c r="A14" s="99"/>
      <c r="B14" s="99"/>
      <c r="C14" s="99"/>
      <c r="D14" s="99"/>
      <c r="E14" s="99"/>
      <c r="F14" s="99"/>
      <c r="G14" s="99"/>
      <c r="H14" s="99"/>
      <c r="I14" s="99"/>
    </row>
    <row r="15" spans="1:57" ht="19.5" customHeight="1">
      <c r="A15" s="107" t="s">
        <v>51</v>
      </c>
      <c r="B15" s="107"/>
      <c r="C15" s="107"/>
      <c r="D15" s="107"/>
      <c r="E15" s="107"/>
      <c r="F15" s="107"/>
      <c r="G15" s="108"/>
      <c r="H15" s="107"/>
      <c r="I15" s="107"/>
      <c r="BA15" s="33"/>
      <c r="BB15" s="33"/>
      <c r="BC15" s="33"/>
      <c r="BD15" s="33"/>
      <c r="BE15" s="33"/>
    </row>
    <row r="16" spans="1:57" ht="13.5" thickBot="1">
      <c r="A16" s="109"/>
      <c r="B16" s="109"/>
      <c r="C16" s="109"/>
      <c r="D16" s="109"/>
      <c r="E16" s="109"/>
      <c r="F16" s="109"/>
      <c r="G16" s="109"/>
      <c r="H16" s="109"/>
      <c r="I16" s="109"/>
    </row>
    <row r="17" spans="1:53">
      <c r="A17" s="110" t="s">
        <v>52</v>
      </c>
      <c r="B17" s="111"/>
      <c r="C17" s="111"/>
      <c r="D17" s="112"/>
      <c r="E17" s="113" t="s">
        <v>53</v>
      </c>
      <c r="F17" s="114" t="s">
        <v>54</v>
      </c>
      <c r="G17" s="115" t="s">
        <v>55</v>
      </c>
      <c r="H17" s="116"/>
      <c r="I17" s="117" t="s">
        <v>53</v>
      </c>
    </row>
    <row r="18" spans="1:53">
      <c r="A18" s="118"/>
      <c r="B18" s="119"/>
      <c r="C18" s="119"/>
      <c r="D18" s="120"/>
      <c r="E18" s="121"/>
      <c r="F18" s="122"/>
      <c r="G18" s="123">
        <f>CHOOSE(BA18+1,HSV+PSV,HSV+PSV+Mont,HSV+PSV+Dodavka+Mont,HSV,PSV,Mont,Dodavka,Mont+Dodavka,0)</f>
        <v>0</v>
      </c>
      <c r="H18" s="124"/>
      <c r="I18" s="125">
        <f>E18+F18*G18/100</f>
        <v>0</v>
      </c>
      <c r="BA18">
        <v>8</v>
      </c>
    </row>
    <row r="19" spans="1:53" ht="13.5" thickBot="1">
      <c r="A19" s="126"/>
      <c r="B19" s="127" t="s">
        <v>56</v>
      </c>
      <c r="C19" s="128"/>
      <c r="D19" s="129"/>
      <c r="E19" s="130"/>
      <c r="F19" s="131"/>
      <c r="G19" s="131"/>
      <c r="H19" s="132">
        <f>SUM(H18:H18)</f>
        <v>0</v>
      </c>
      <c r="I19" s="133"/>
    </row>
    <row r="21" spans="1:53">
      <c r="B21" s="106"/>
      <c r="F21" s="134"/>
      <c r="G21" s="135"/>
      <c r="H21" s="135"/>
      <c r="I21" s="136"/>
    </row>
    <row r="22" spans="1:53"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06"/>
  <sheetViews>
    <sheetView showGridLines="0" showZeros="0" tabSelected="1" zoomScale="80" zoomScaleNormal="100" workbookViewId="0">
      <selection sqref="A1:I1"/>
    </sheetView>
  </sheetViews>
  <sheetFormatPr defaultRowHeight="12.75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>
      <c r="A1" s="137" t="s">
        <v>135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>
      <c r="B2" s="139"/>
      <c r="C2" s="140"/>
      <c r="D2" s="140"/>
      <c r="E2" s="141"/>
      <c r="F2" s="140"/>
      <c r="G2" s="140"/>
    </row>
    <row r="3" spans="1:59" ht="13.5" thickTop="1">
      <c r="A3" s="76" t="s">
        <v>5</v>
      </c>
      <c r="B3" s="77"/>
      <c r="C3" s="78" t="str">
        <f>CONCATENATE(cislostavby," ",nazevstavby)</f>
        <v xml:space="preserve"> SIM D201.03-PŘELOŽKA STÁV.KANALIZACE V AREÁLU 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>
      <c r="A4" s="145" t="s">
        <v>1</v>
      </c>
      <c r="B4" s="85"/>
      <c r="C4" s="86" t="str">
        <f>CONCATENATE(cisloobjektu," ",nazevobjektu)</f>
        <v xml:space="preserve"> D201.03-PŘELOŽKA STÁV.KANALIZACE V AREÁLU </v>
      </c>
      <c r="D4" s="87"/>
      <c r="E4" s="88"/>
      <c r="F4" s="87"/>
      <c r="G4" s="146"/>
      <c r="H4" s="146"/>
      <c r="I4" s="147"/>
    </row>
    <row r="5" spans="1:59" ht="13.5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>
      <c r="A8" s="166">
        <v>1</v>
      </c>
      <c r="B8" s="167" t="s">
        <v>74</v>
      </c>
      <c r="C8" s="168" t="s">
        <v>75</v>
      </c>
      <c r="D8" s="169" t="s">
        <v>76</v>
      </c>
      <c r="E8" s="170">
        <v>250</v>
      </c>
      <c r="F8" s="170">
        <v>0</v>
      </c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ht="25.5">
      <c r="A9" s="166">
        <v>2</v>
      </c>
      <c r="B9" s="167" t="s">
        <v>77</v>
      </c>
      <c r="C9" s="168" t="s">
        <v>78</v>
      </c>
      <c r="D9" s="169" t="s">
        <v>79</v>
      </c>
      <c r="E9" s="170">
        <v>395.4</v>
      </c>
      <c r="F9" s="170">
        <v>0</v>
      </c>
      <c r="G9" s="171">
        <f>E9*F9</f>
        <v>0</v>
      </c>
      <c r="H9" s="172">
        <v>2.3500000000000001E-3</v>
      </c>
      <c r="I9" s="172">
        <f>E9*H9</f>
        <v>0.92918999999999996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ht="25.5">
      <c r="A10" s="166">
        <v>3</v>
      </c>
      <c r="B10" s="167" t="s">
        <v>80</v>
      </c>
      <c r="C10" s="168" t="s">
        <v>81</v>
      </c>
      <c r="D10" s="169" t="s">
        <v>79</v>
      </c>
      <c r="E10" s="170">
        <v>93.4</v>
      </c>
      <c r="F10" s="170">
        <v>0</v>
      </c>
      <c r="G10" s="171">
        <f>E10*F10</f>
        <v>0</v>
      </c>
      <c r="H10" s="172">
        <v>1.67</v>
      </c>
      <c r="I10" s="172">
        <f>E10*H10</f>
        <v>155.97800000000001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ht="25.5">
      <c r="A11" s="166">
        <v>4</v>
      </c>
      <c r="B11" s="167" t="s">
        <v>82</v>
      </c>
      <c r="C11" s="168" t="s">
        <v>83</v>
      </c>
      <c r="D11" s="169" t="s">
        <v>79</v>
      </c>
      <c r="E11" s="170">
        <v>281</v>
      </c>
      <c r="F11" s="170">
        <v>0</v>
      </c>
      <c r="G11" s="171">
        <f>E11*F11</f>
        <v>0</v>
      </c>
      <c r="H11" s="172">
        <v>1.67</v>
      </c>
      <c r="I11" s="172">
        <f>E11*H11</f>
        <v>469.27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4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>
      <c r="A12" s="173"/>
      <c r="B12" s="174" t="s">
        <v>71</v>
      </c>
      <c r="C12" s="175" t="str">
        <f>CONCATENATE(B7," ",C7)</f>
        <v>1 Zemní práce</v>
      </c>
      <c r="D12" s="173"/>
      <c r="E12" s="176"/>
      <c r="F12" s="176"/>
      <c r="G12" s="177">
        <f>SUM(G7:G11)</f>
        <v>0</v>
      </c>
      <c r="H12" s="178"/>
      <c r="I12" s="179">
        <f>SUM(I7:I11)</f>
        <v>626.17719</v>
      </c>
      <c r="J12" s="178"/>
      <c r="K12" s="179">
        <f>SUM(K7:K11)</f>
        <v>0</v>
      </c>
      <c r="Q12" s="165">
        <v>4</v>
      </c>
      <c r="BC12" s="180">
        <f>SUM(BC7:BC11)</f>
        <v>0</v>
      </c>
      <c r="BD12" s="180">
        <f>SUM(BD7:BD11)</f>
        <v>0</v>
      </c>
      <c r="BE12" s="180">
        <f>SUM(BE7:BE11)</f>
        <v>0</v>
      </c>
      <c r="BF12" s="180">
        <f>SUM(BF7:BF11)</f>
        <v>0</v>
      </c>
      <c r="BG12" s="180">
        <f>SUM(BG7:BG11)</f>
        <v>0</v>
      </c>
    </row>
    <row r="13" spans="1:59">
      <c r="A13" s="158" t="s">
        <v>68</v>
      </c>
      <c r="B13" s="159" t="s">
        <v>84</v>
      </c>
      <c r="C13" s="160" t="s">
        <v>85</v>
      </c>
      <c r="D13" s="161"/>
      <c r="E13" s="162"/>
      <c r="F13" s="162"/>
      <c r="G13" s="163"/>
      <c r="H13" s="164"/>
      <c r="I13" s="164"/>
      <c r="J13" s="164"/>
      <c r="K13" s="164"/>
      <c r="Q13" s="165">
        <v>1</v>
      </c>
    </row>
    <row r="14" spans="1:59">
      <c r="A14" s="166">
        <v>5</v>
      </c>
      <c r="B14" s="167" t="s">
        <v>86</v>
      </c>
      <c r="C14" s="168" t="s">
        <v>87</v>
      </c>
      <c r="D14" s="169" t="s">
        <v>88</v>
      </c>
      <c r="E14" s="170">
        <v>194</v>
      </c>
      <c r="F14" s="170">
        <v>0</v>
      </c>
      <c r="G14" s="171">
        <f>E14*F14</f>
        <v>0</v>
      </c>
      <c r="H14" s="172">
        <v>0.23382</v>
      </c>
      <c r="I14" s="172">
        <f>E14*H14</f>
        <v>45.361080000000001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5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>
      <c r="A15" s="173"/>
      <c r="B15" s="174" t="s">
        <v>71</v>
      </c>
      <c r="C15" s="175" t="str">
        <f>CONCATENATE(B13," ",C13)</f>
        <v>2 Základy,zvláštní zakládání</v>
      </c>
      <c r="D15" s="173"/>
      <c r="E15" s="176"/>
      <c r="F15" s="176"/>
      <c r="G15" s="177">
        <f>SUM(G13:G14)</f>
        <v>0</v>
      </c>
      <c r="H15" s="178"/>
      <c r="I15" s="179">
        <f>SUM(I13:I14)</f>
        <v>45.361080000000001</v>
      </c>
      <c r="J15" s="178"/>
      <c r="K15" s="179">
        <f>SUM(K13:K14)</f>
        <v>0</v>
      </c>
      <c r="Q15" s="165">
        <v>4</v>
      </c>
      <c r="BC15" s="180">
        <f>SUM(BC13:BC14)</f>
        <v>0</v>
      </c>
      <c r="BD15" s="180">
        <f>SUM(BD13:BD14)</f>
        <v>0</v>
      </c>
      <c r="BE15" s="180">
        <f>SUM(BE13:BE14)</f>
        <v>0</v>
      </c>
      <c r="BF15" s="180">
        <f>SUM(BF13:BF14)</f>
        <v>0</v>
      </c>
      <c r="BG15" s="180">
        <f>SUM(BG13:BG14)</f>
        <v>0</v>
      </c>
    </row>
    <row r="16" spans="1:59">
      <c r="A16" s="158" t="s">
        <v>68</v>
      </c>
      <c r="B16" s="159" t="s">
        <v>89</v>
      </c>
      <c r="C16" s="160" t="s">
        <v>90</v>
      </c>
      <c r="D16" s="161"/>
      <c r="E16" s="162"/>
      <c r="F16" s="162"/>
      <c r="G16" s="163"/>
      <c r="H16" s="164"/>
      <c r="I16" s="164"/>
      <c r="J16" s="164"/>
      <c r="K16" s="164"/>
      <c r="Q16" s="165">
        <v>1</v>
      </c>
    </row>
    <row r="17" spans="1:59">
      <c r="A17" s="166">
        <v>6</v>
      </c>
      <c r="B17" s="167" t="s">
        <v>91</v>
      </c>
      <c r="C17" s="168" t="s">
        <v>92</v>
      </c>
      <c r="D17" s="169" t="s">
        <v>79</v>
      </c>
      <c r="E17" s="170">
        <v>31.46</v>
      </c>
      <c r="F17" s="170">
        <v>0</v>
      </c>
      <c r="G17" s="171">
        <f>E17*F17</f>
        <v>0</v>
      </c>
      <c r="H17" s="172">
        <v>1.1322000000000001</v>
      </c>
      <c r="I17" s="172">
        <f>E17*H17</f>
        <v>35.619012000000005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0</v>
      </c>
      <c r="AC17" s="138">
        <v>6</v>
      </c>
      <c r="BB17" s="138">
        <v>1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>
      <c r="A18" s="166">
        <v>7</v>
      </c>
      <c r="B18" s="167" t="s">
        <v>93</v>
      </c>
      <c r="C18" s="168" t="s">
        <v>94</v>
      </c>
      <c r="D18" s="169" t="s">
        <v>79</v>
      </c>
      <c r="E18" s="170">
        <v>10.59</v>
      </c>
      <c r="F18" s="170">
        <v>0</v>
      </c>
      <c r="G18" s="171">
        <f>E18*F18</f>
        <v>0</v>
      </c>
      <c r="H18" s="172">
        <v>2.5</v>
      </c>
      <c r="I18" s="172">
        <f>E18*H18</f>
        <v>26.475000000000001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0</v>
      </c>
      <c r="AC18" s="138">
        <v>7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>
      <c r="A19" s="166">
        <v>8</v>
      </c>
      <c r="B19" s="167" t="s">
        <v>95</v>
      </c>
      <c r="C19" s="168" t="s">
        <v>96</v>
      </c>
      <c r="D19" s="169" t="s">
        <v>97</v>
      </c>
      <c r="E19" s="170">
        <v>74</v>
      </c>
      <c r="F19" s="170">
        <v>0</v>
      </c>
      <c r="G19" s="171">
        <f>E19*F19</f>
        <v>0</v>
      </c>
      <c r="H19" s="172">
        <v>0.14099999999999999</v>
      </c>
      <c r="I19" s="172">
        <f>E19*H19</f>
        <v>10.433999999999999</v>
      </c>
      <c r="J19" s="172">
        <v>0</v>
      </c>
      <c r="K19" s="172">
        <f>E19*J19</f>
        <v>0</v>
      </c>
      <c r="Q19" s="165">
        <v>2</v>
      </c>
      <c r="AA19" s="138">
        <v>12</v>
      </c>
      <c r="AB19" s="138">
        <v>1</v>
      </c>
      <c r="AC19" s="138">
        <v>8</v>
      </c>
      <c r="BB19" s="138">
        <v>1</v>
      </c>
      <c r="BC19" s="138">
        <f>IF(BB19=1,G19,0)</f>
        <v>0</v>
      </c>
      <c r="BD19" s="138">
        <f>IF(BB19=2,G19,0)</f>
        <v>0</v>
      </c>
      <c r="BE19" s="138">
        <f>IF(BB19=3,G19,0)</f>
        <v>0</v>
      </c>
      <c r="BF19" s="138">
        <f>IF(BB19=4,G19,0)</f>
        <v>0</v>
      </c>
      <c r="BG19" s="138">
        <f>IF(BB19=5,G19,0)</f>
        <v>0</v>
      </c>
    </row>
    <row r="20" spans="1:59">
      <c r="A20" s="166">
        <v>9</v>
      </c>
      <c r="B20" s="167" t="s">
        <v>98</v>
      </c>
      <c r="C20" s="168" t="s">
        <v>99</v>
      </c>
      <c r="D20" s="169" t="s">
        <v>100</v>
      </c>
      <c r="E20" s="170">
        <v>104</v>
      </c>
      <c r="F20" s="170">
        <v>0</v>
      </c>
      <c r="G20" s="171">
        <f>E20*F20</f>
        <v>0</v>
      </c>
      <c r="H20" s="172">
        <v>4.4099999999999999E-3</v>
      </c>
      <c r="I20" s="172">
        <f>E20*H20</f>
        <v>0.45863999999999999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9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>
      <c r="A21" s="166">
        <v>10</v>
      </c>
      <c r="B21" s="167" t="s">
        <v>101</v>
      </c>
      <c r="C21" s="168" t="s">
        <v>102</v>
      </c>
      <c r="D21" s="169" t="s">
        <v>97</v>
      </c>
      <c r="E21" s="170">
        <v>74</v>
      </c>
      <c r="F21" s="170">
        <v>0</v>
      </c>
      <c r="G21" s="171">
        <f>E21*F21</f>
        <v>0</v>
      </c>
      <c r="H21" s="172">
        <v>1.65E-3</v>
      </c>
      <c r="I21" s="172">
        <f>E21*H21</f>
        <v>0.1221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10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>
      <c r="A22" s="166">
        <v>11</v>
      </c>
      <c r="B22" s="167" t="s">
        <v>103</v>
      </c>
      <c r="C22" s="168" t="s">
        <v>104</v>
      </c>
      <c r="D22" s="169" t="s">
        <v>97</v>
      </c>
      <c r="E22" s="170">
        <v>74</v>
      </c>
      <c r="F22" s="170">
        <v>0</v>
      </c>
      <c r="G22" s="171">
        <f>E22*F22</f>
        <v>0</v>
      </c>
      <c r="H22" s="172">
        <v>9.0819999999999998E-2</v>
      </c>
      <c r="I22" s="172">
        <f>E22*H22</f>
        <v>6.7206799999999998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0</v>
      </c>
      <c r="AC22" s="138">
        <v>11</v>
      </c>
      <c r="BB22" s="138">
        <v>1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>
      <c r="A23" s="173"/>
      <c r="B23" s="174" t="s">
        <v>71</v>
      </c>
      <c r="C23" s="175" t="str">
        <f>CONCATENATE(B16," ",C16)</f>
        <v>4 Vodorovné konstrukce</v>
      </c>
      <c r="D23" s="173"/>
      <c r="E23" s="176"/>
      <c r="F23" s="176"/>
      <c r="G23" s="177">
        <f>SUM(G16:G22)</f>
        <v>0</v>
      </c>
      <c r="H23" s="178"/>
      <c r="I23" s="179">
        <f>SUM(I16:I22)</f>
        <v>79.829432000000011</v>
      </c>
      <c r="J23" s="178"/>
      <c r="K23" s="179">
        <f>SUM(K16:K22)</f>
        <v>0</v>
      </c>
      <c r="Q23" s="165">
        <v>4</v>
      </c>
      <c r="BC23" s="180">
        <f>SUM(BC16:BC22)</f>
        <v>0</v>
      </c>
      <c r="BD23" s="180">
        <f>SUM(BD16:BD22)</f>
        <v>0</v>
      </c>
      <c r="BE23" s="180">
        <f>SUM(BE16:BE22)</f>
        <v>0</v>
      </c>
      <c r="BF23" s="180">
        <f>SUM(BF16:BF22)</f>
        <v>0</v>
      </c>
      <c r="BG23" s="180">
        <f>SUM(BG16:BG22)</f>
        <v>0</v>
      </c>
    </row>
    <row r="24" spans="1:59">
      <c r="A24" s="158" t="s">
        <v>68</v>
      </c>
      <c r="B24" s="159" t="s">
        <v>105</v>
      </c>
      <c r="C24" s="160" t="s">
        <v>106</v>
      </c>
      <c r="D24" s="161"/>
      <c r="E24" s="162"/>
      <c r="F24" s="162"/>
      <c r="G24" s="163"/>
      <c r="H24" s="164"/>
      <c r="I24" s="164"/>
      <c r="J24" s="164"/>
      <c r="K24" s="164"/>
      <c r="Q24" s="165">
        <v>1</v>
      </c>
    </row>
    <row r="25" spans="1:59" ht="25.5">
      <c r="A25" s="166">
        <v>12</v>
      </c>
      <c r="B25" s="167" t="s">
        <v>107</v>
      </c>
      <c r="C25" s="168" t="s">
        <v>108</v>
      </c>
      <c r="D25" s="169" t="s">
        <v>109</v>
      </c>
      <c r="E25" s="170">
        <v>6</v>
      </c>
      <c r="F25" s="170">
        <v>0</v>
      </c>
      <c r="G25" s="171">
        <f>E25*F25</f>
        <v>0</v>
      </c>
      <c r="H25" s="172">
        <v>3.4470100000000001</v>
      </c>
      <c r="I25" s="172">
        <f>E25*H25</f>
        <v>20.68206</v>
      </c>
      <c r="J25" s="172">
        <v>0</v>
      </c>
      <c r="K25" s="172">
        <f>E25*J25</f>
        <v>0</v>
      </c>
      <c r="Q25" s="165">
        <v>2</v>
      </c>
      <c r="AA25" s="138">
        <v>12</v>
      </c>
      <c r="AB25" s="138">
        <v>0</v>
      </c>
      <c r="AC25" s="138">
        <v>12</v>
      </c>
      <c r="BB25" s="138">
        <v>1</v>
      </c>
      <c r="BC25" s="138">
        <f>IF(BB25=1,G25,0)</f>
        <v>0</v>
      </c>
      <c r="BD25" s="138">
        <f>IF(BB25=2,G25,0)</f>
        <v>0</v>
      </c>
      <c r="BE25" s="138">
        <f>IF(BB25=3,G25,0)</f>
        <v>0</v>
      </c>
      <c r="BF25" s="138">
        <f>IF(BB25=4,G25,0)</f>
        <v>0</v>
      </c>
      <c r="BG25" s="138">
        <f>IF(BB25=5,G25,0)</f>
        <v>0</v>
      </c>
    </row>
    <row r="26" spans="1:59">
      <c r="A26" s="166">
        <v>13</v>
      </c>
      <c r="B26" s="167" t="s">
        <v>110</v>
      </c>
      <c r="C26" s="168" t="s">
        <v>111</v>
      </c>
      <c r="D26" s="169" t="s">
        <v>88</v>
      </c>
      <c r="E26" s="170">
        <v>85</v>
      </c>
      <c r="F26" s="170">
        <v>0</v>
      </c>
      <c r="G26" s="171">
        <f>E26*F26</f>
        <v>0</v>
      </c>
      <c r="H26" s="172">
        <v>7.1000000000000004E-3</v>
      </c>
      <c r="I26" s="172">
        <f>E26*H26</f>
        <v>0.60350000000000004</v>
      </c>
      <c r="J26" s="172">
        <v>0</v>
      </c>
      <c r="K26" s="172">
        <f>E26*J26</f>
        <v>0</v>
      </c>
      <c r="Q26" s="165">
        <v>2</v>
      </c>
      <c r="AA26" s="138">
        <v>12</v>
      </c>
      <c r="AB26" s="138">
        <v>1</v>
      </c>
      <c r="AC26" s="138">
        <v>13</v>
      </c>
      <c r="BB26" s="138">
        <v>1</v>
      </c>
      <c r="BC26" s="138">
        <f>IF(BB26=1,G26,0)</f>
        <v>0</v>
      </c>
      <c r="BD26" s="138">
        <f>IF(BB26=2,G26,0)</f>
        <v>0</v>
      </c>
      <c r="BE26" s="138">
        <f>IF(BB26=3,G26,0)</f>
        <v>0</v>
      </c>
      <c r="BF26" s="138">
        <f>IF(BB26=4,G26,0)</f>
        <v>0</v>
      </c>
      <c r="BG26" s="138">
        <f>IF(BB26=5,G26,0)</f>
        <v>0</v>
      </c>
    </row>
    <row r="27" spans="1:59" ht="25.5">
      <c r="A27" s="166">
        <v>14</v>
      </c>
      <c r="B27" s="167" t="s">
        <v>112</v>
      </c>
      <c r="C27" s="168" t="s">
        <v>113</v>
      </c>
      <c r="D27" s="169" t="s">
        <v>97</v>
      </c>
      <c r="E27" s="170">
        <v>6</v>
      </c>
      <c r="F27" s="170">
        <v>0</v>
      </c>
      <c r="G27" s="171">
        <f>E27*F27</f>
        <v>0</v>
      </c>
      <c r="H27" s="172">
        <v>0</v>
      </c>
      <c r="I27" s="172">
        <f>E27*H27</f>
        <v>0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0</v>
      </c>
      <c r="AC27" s="138">
        <v>14</v>
      </c>
      <c r="BB27" s="138">
        <v>1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>
      <c r="A28" s="166">
        <v>15</v>
      </c>
      <c r="B28" s="167" t="s">
        <v>114</v>
      </c>
      <c r="C28" s="168" t="s">
        <v>115</v>
      </c>
      <c r="D28" s="169" t="s">
        <v>109</v>
      </c>
      <c r="E28" s="170">
        <v>2</v>
      </c>
      <c r="F28" s="170">
        <v>0</v>
      </c>
      <c r="G28" s="171">
        <f>E28*F28</f>
        <v>0</v>
      </c>
      <c r="H28" s="172">
        <v>5.9760099999999996</v>
      </c>
      <c r="I28" s="172">
        <f>E28*H28</f>
        <v>11.952019999999999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0</v>
      </c>
      <c r="AC28" s="138">
        <v>15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 ht="25.5">
      <c r="A29" s="166">
        <v>16</v>
      </c>
      <c r="B29" s="167" t="s">
        <v>116</v>
      </c>
      <c r="C29" s="168" t="s">
        <v>117</v>
      </c>
      <c r="D29" s="169" t="s">
        <v>109</v>
      </c>
      <c r="E29" s="170">
        <v>2</v>
      </c>
      <c r="F29" s="170">
        <v>0</v>
      </c>
      <c r="G29" s="171">
        <f>E29*F29</f>
        <v>0</v>
      </c>
      <c r="H29" s="172">
        <v>6.4417299999999997</v>
      </c>
      <c r="I29" s="172">
        <f>E29*H29</f>
        <v>12.883459999999999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16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ht="25.5">
      <c r="A30" s="166">
        <v>17</v>
      </c>
      <c r="B30" s="167" t="s">
        <v>118</v>
      </c>
      <c r="C30" s="168" t="s">
        <v>119</v>
      </c>
      <c r="D30" s="169" t="s">
        <v>88</v>
      </c>
      <c r="E30" s="170">
        <v>109</v>
      </c>
      <c r="F30" s="170">
        <v>0</v>
      </c>
      <c r="G30" s="171">
        <f>E30*F30</f>
        <v>0</v>
      </c>
      <c r="H30" s="172">
        <v>7.2999999999999995E-2</v>
      </c>
      <c r="I30" s="172">
        <f>E30*H30</f>
        <v>7.9569999999999999</v>
      </c>
      <c r="J30" s="172">
        <v>0</v>
      </c>
      <c r="K30" s="172">
        <f>E30*J30</f>
        <v>0</v>
      </c>
      <c r="Q30" s="165">
        <v>2</v>
      </c>
      <c r="AA30" s="138">
        <v>12</v>
      </c>
      <c r="AB30" s="138">
        <v>1</v>
      </c>
      <c r="AC30" s="138">
        <v>17</v>
      </c>
      <c r="BB30" s="138">
        <v>1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>
      <c r="A31" s="166">
        <v>18</v>
      </c>
      <c r="B31" s="167" t="s">
        <v>120</v>
      </c>
      <c r="C31" s="168" t="s">
        <v>121</v>
      </c>
      <c r="D31" s="169" t="s">
        <v>122</v>
      </c>
      <c r="E31" s="170">
        <v>4</v>
      </c>
      <c r="F31" s="170">
        <v>0</v>
      </c>
      <c r="G31" s="171">
        <f>E31*F31</f>
        <v>0</v>
      </c>
      <c r="H31" s="172">
        <v>1.7000000000000001E-4</v>
      </c>
      <c r="I31" s="172">
        <f>E31*H31</f>
        <v>6.8000000000000005E-4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0</v>
      </c>
      <c r="AC31" s="138">
        <v>18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>
      <c r="A32" s="166">
        <v>19</v>
      </c>
      <c r="B32" s="167" t="s">
        <v>123</v>
      </c>
      <c r="C32" s="168" t="s">
        <v>124</v>
      </c>
      <c r="D32" s="169" t="s">
        <v>88</v>
      </c>
      <c r="E32" s="170">
        <v>194</v>
      </c>
      <c r="F32" s="170">
        <v>0</v>
      </c>
      <c r="G32" s="171">
        <f>E32*F32</f>
        <v>0</v>
      </c>
      <c r="H32" s="172">
        <v>0</v>
      </c>
      <c r="I32" s="172">
        <f>E32*H32</f>
        <v>0</v>
      </c>
      <c r="J32" s="172">
        <v>0</v>
      </c>
      <c r="K32" s="172">
        <f>E32*J32</f>
        <v>0</v>
      </c>
      <c r="Q32" s="165">
        <v>2</v>
      </c>
      <c r="AA32" s="138">
        <v>12</v>
      </c>
      <c r="AB32" s="138">
        <v>0</v>
      </c>
      <c r="AC32" s="138">
        <v>19</v>
      </c>
      <c r="BB32" s="138">
        <v>1</v>
      </c>
      <c r="BC32" s="138">
        <f>IF(BB32=1,G32,0)</f>
        <v>0</v>
      </c>
      <c r="BD32" s="138">
        <f>IF(BB32=2,G32,0)</f>
        <v>0</v>
      </c>
      <c r="BE32" s="138">
        <f>IF(BB32=3,G32,0)</f>
        <v>0</v>
      </c>
      <c r="BF32" s="138">
        <f>IF(BB32=4,G32,0)</f>
        <v>0</v>
      </c>
      <c r="BG32" s="138">
        <f>IF(BB32=5,G32,0)</f>
        <v>0</v>
      </c>
    </row>
    <row r="33" spans="1:59">
      <c r="A33" s="173"/>
      <c r="B33" s="174" t="s">
        <v>71</v>
      </c>
      <c r="C33" s="175" t="str">
        <f>CONCATENATE(B24," ",C24)</f>
        <v>8 Trubní vedení</v>
      </c>
      <c r="D33" s="173"/>
      <c r="E33" s="176"/>
      <c r="F33" s="176"/>
      <c r="G33" s="177">
        <f>SUM(G24:G32)</f>
        <v>0</v>
      </c>
      <c r="H33" s="178"/>
      <c r="I33" s="179">
        <f>SUM(I24:I32)</f>
        <v>54.078720000000004</v>
      </c>
      <c r="J33" s="178"/>
      <c r="K33" s="179">
        <f>SUM(K24:K32)</f>
        <v>0</v>
      </c>
      <c r="Q33" s="165">
        <v>4</v>
      </c>
      <c r="BC33" s="180">
        <f>SUM(BC24:BC32)</f>
        <v>0</v>
      </c>
      <c r="BD33" s="180">
        <f>SUM(BD24:BD32)</f>
        <v>0</v>
      </c>
      <c r="BE33" s="180">
        <f>SUM(BE24:BE32)</f>
        <v>0</v>
      </c>
      <c r="BF33" s="180">
        <f>SUM(BF24:BF32)</f>
        <v>0</v>
      </c>
      <c r="BG33" s="180">
        <f>SUM(BG24:BG32)</f>
        <v>0</v>
      </c>
    </row>
    <row r="34" spans="1:59">
      <c r="A34" s="158" t="s">
        <v>68</v>
      </c>
      <c r="B34" s="159" t="s">
        <v>125</v>
      </c>
      <c r="C34" s="160" t="s">
        <v>126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>
      <c r="A35" s="166">
        <v>20</v>
      </c>
      <c r="B35" s="167" t="s">
        <v>127</v>
      </c>
      <c r="C35" s="168" t="s">
        <v>128</v>
      </c>
      <c r="D35" s="169" t="s">
        <v>129</v>
      </c>
      <c r="E35" s="170">
        <v>805.43</v>
      </c>
      <c r="F35" s="170">
        <v>0</v>
      </c>
      <c r="G35" s="171">
        <f>E35*F35</f>
        <v>0</v>
      </c>
      <c r="H35" s="172">
        <v>0</v>
      </c>
      <c r="I35" s="172">
        <f>E35*H35</f>
        <v>0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20</v>
      </c>
      <c r="BB35" s="138">
        <v>1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>
      <c r="A36" s="173"/>
      <c r="B36" s="174" t="s">
        <v>71</v>
      </c>
      <c r="C36" s="175" t="str">
        <f>CONCATENATE(B34," ",C34)</f>
        <v>99 Staveništní přesun hmot</v>
      </c>
      <c r="D36" s="173"/>
      <c r="E36" s="176"/>
      <c r="F36" s="176"/>
      <c r="G36" s="177">
        <f>SUM(G34:G35)</f>
        <v>0</v>
      </c>
      <c r="H36" s="178"/>
      <c r="I36" s="179">
        <f>SUM(I34:I35)</f>
        <v>0</v>
      </c>
      <c r="J36" s="178"/>
      <c r="K36" s="179">
        <f>SUM(K34:K35)</f>
        <v>0</v>
      </c>
      <c r="Q36" s="165">
        <v>4</v>
      </c>
      <c r="BC36" s="180">
        <f>SUM(BC34:BC35)</f>
        <v>0</v>
      </c>
      <c r="BD36" s="180">
        <f>SUM(BD34:BD35)</f>
        <v>0</v>
      </c>
      <c r="BE36" s="180">
        <f>SUM(BE34:BE35)</f>
        <v>0</v>
      </c>
      <c r="BF36" s="180">
        <f>SUM(BF34:BF35)</f>
        <v>0</v>
      </c>
      <c r="BG36" s="180">
        <f>SUM(BG34:BG35)</f>
        <v>0</v>
      </c>
    </row>
    <row r="37" spans="1:59">
      <c r="A37" s="158" t="s">
        <v>68</v>
      </c>
      <c r="B37" s="159" t="s">
        <v>130</v>
      </c>
      <c r="C37" s="160" t="s">
        <v>131</v>
      </c>
      <c r="D37" s="161"/>
      <c r="E37" s="162"/>
      <c r="F37" s="162"/>
      <c r="G37" s="163"/>
      <c r="H37" s="164"/>
      <c r="I37" s="164"/>
      <c r="J37" s="164"/>
      <c r="K37" s="164"/>
      <c r="Q37" s="165">
        <v>1</v>
      </c>
    </row>
    <row r="38" spans="1:59">
      <c r="A38" s="166">
        <v>21</v>
      </c>
      <c r="B38" s="167" t="s">
        <v>132</v>
      </c>
      <c r="C38" s="168" t="s">
        <v>133</v>
      </c>
      <c r="D38" s="169" t="s">
        <v>88</v>
      </c>
      <c r="E38" s="170">
        <v>194</v>
      </c>
      <c r="F38" s="170">
        <v>0</v>
      </c>
      <c r="G38" s="171">
        <f>E38*F38</f>
        <v>0</v>
      </c>
      <c r="H38" s="172">
        <v>0</v>
      </c>
      <c r="I38" s="172">
        <f>E38*H38</f>
        <v>0</v>
      </c>
      <c r="J38" s="172">
        <v>0</v>
      </c>
      <c r="K38" s="172">
        <f>E38*J38</f>
        <v>0</v>
      </c>
      <c r="Q38" s="165">
        <v>2</v>
      </c>
      <c r="AA38" s="138">
        <v>12</v>
      </c>
      <c r="AB38" s="138">
        <v>0</v>
      </c>
      <c r="AC38" s="138">
        <v>21</v>
      </c>
      <c r="BB38" s="138">
        <v>4</v>
      </c>
      <c r="BC38" s="138">
        <f>IF(BB38=1,G38,0)</f>
        <v>0</v>
      </c>
      <c r="BD38" s="138">
        <f>IF(BB38=2,G38,0)</f>
        <v>0</v>
      </c>
      <c r="BE38" s="138">
        <f>IF(BB38=3,G38,0)</f>
        <v>0</v>
      </c>
      <c r="BF38" s="138">
        <f>IF(BB38=4,G38,0)</f>
        <v>0</v>
      </c>
      <c r="BG38" s="138">
        <f>IF(BB38=5,G38,0)</f>
        <v>0</v>
      </c>
    </row>
    <row r="39" spans="1:59">
      <c r="A39" s="173"/>
      <c r="B39" s="174" t="s">
        <v>71</v>
      </c>
      <c r="C39" s="175" t="str">
        <f>CONCATENATE(B37," ",C37)</f>
        <v>M23 Montáže potrubí</v>
      </c>
      <c r="D39" s="173"/>
      <c r="E39" s="176"/>
      <c r="F39" s="176"/>
      <c r="G39" s="177">
        <f>SUM(G37:G38)</f>
        <v>0</v>
      </c>
      <c r="H39" s="178"/>
      <c r="I39" s="179">
        <f>SUM(I37:I38)</f>
        <v>0</v>
      </c>
      <c r="J39" s="178"/>
      <c r="K39" s="179">
        <f>SUM(K37:K38)</f>
        <v>0</v>
      </c>
      <c r="Q39" s="165">
        <v>4</v>
      </c>
      <c r="BC39" s="180">
        <f>SUM(BC37:BC38)</f>
        <v>0</v>
      </c>
      <c r="BD39" s="180">
        <f>SUM(BD37:BD38)</f>
        <v>0</v>
      </c>
      <c r="BE39" s="180">
        <f>SUM(BE37:BE38)</f>
        <v>0</v>
      </c>
      <c r="BF39" s="180">
        <f>SUM(BF37:BF38)</f>
        <v>0</v>
      </c>
      <c r="BG39" s="180">
        <f>SUM(BG37:BG38)</f>
        <v>0</v>
      </c>
    </row>
    <row r="40" spans="1:59">
      <c r="E40" s="138"/>
    </row>
    <row r="41" spans="1:59">
      <c r="E41" s="138"/>
    </row>
    <row r="42" spans="1:59">
      <c r="E42" s="138"/>
    </row>
    <row r="43" spans="1:59">
      <c r="E43" s="138"/>
    </row>
    <row r="44" spans="1:59">
      <c r="E44" s="138"/>
    </row>
    <row r="45" spans="1:59">
      <c r="E45" s="138"/>
    </row>
    <row r="46" spans="1:59">
      <c r="E46" s="138"/>
    </row>
    <row r="47" spans="1:59">
      <c r="E47" s="138"/>
    </row>
    <row r="48" spans="1:59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E55" s="138"/>
    </row>
    <row r="56" spans="1:7">
      <c r="E56" s="138"/>
    </row>
    <row r="57" spans="1:7">
      <c r="E57" s="138"/>
    </row>
    <row r="58" spans="1:7">
      <c r="E58" s="138"/>
    </row>
    <row r="59" spans="1:7">
      <c r="E59" s="138"/>
    </row>
    <row r="60" spans="1:7">
      <c r="E60" s="138"/>
    </row>
    <row r="61" spans="1:7">
      <c r="E61" s="138"/>
    </row>
    <row r="62" spans="1:7">
      <c r="E62" s="138"/>
    </row>
    <row r="63" spans="1:7">
      <c r="A63" s="181"/>
      <c r="B63" s="181"/>
      <c r="C63" s="181"/>
      <c r="D63" s="181"/>
      <c r="E63" s="181"/>
      <c r="F63" s="181"/>
      <c r="G63" s="181"/>
    </row>
    <row r="64" spans="1:7">
      <c r="A64" s="181"/>
      <c r="B64" s="181"/>
      <c r="C64" s="181"/>
      <c r="D64" s="181"/>
      <c r="E64" s="181"/>
      <c r="F64" s="181"/>
      <c r="G64" s="181"/>
    </row>
    <row r="65" spans="1:7">
      <c r="A65" s="181"/>
      <c r="B65" s="181"/>
      <c r="C65" s="181"/>
      <c r="D65" s="181"/>
      <c r="E65" s="181"/>
      <c r="F65" s="181"/>
      <c r="G65" s="181"/>
    </row>
    <row r="66" spans="1:7">
      <c r="A66" s="181"/>
      <c r="B66" s="181"/>
      <c r="C66" s="181"/>
      <c r="D66" s="181"/>
      <c r="E66" s="181"/>
      <c r="F66" s="181"/>
      <c r="G66" s="181"/>
    </row>
    <row r="67" spans="1:7">
      <c r="E67" s="138"/>
    </row>
    <row r="68" spans="1:7">
      <c r="E68" s="138"/>
    </row>
    <row r="69" spans="1:7">
      <c r="E69" s="138"/>
    </row>
    <row r="70" spans="1:7">
      <c r="E70" s="138"/>
    </row>
    <row r="71" spans="1:7">
      <c r="E71" s="138"/>
    </row>
    <row r="72" spans="1:7">
      <c r="E72" s="138"/>
    </row>
    <row r="73" spans="1:7">
      <c r="E73" s="138"/>
    </row>
    <row r="74" spans="1:7">
      <c r="E74" s="138"/>
    </row>
    <row r="75" spans="1:7">
      <c r="E75" s="138"/>
    </row>
    <row r="76" spans="1:7">
      <c r="E76" s="138"/>
    </row>
    <row r="77" spans="1:7">
      <c r="E77" s="138"/>
    </row>
    <row r="78" spans="1:7">
      <c r="E78" s="138"/>
    </row>
    <row r="79" spans="1:7">
      <c r="E79" s="138"/>
    </row>
    <row r="80" spans="1:7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E89" s="138"/>
    </row>
    <row r="90" spans="1:7">
      <c r="E90" s="138"/>
    </row>
    <row r="91" spans="1:7">
      <c r="E91" s="138"/>
    </row>
    <row r="92" spans="1:7">
      <c r="A92" s="182"/>
      <c r="B92" s="182"/>
    </row>
    <row r="93" spans="1:7">
      <c r="A93" s="181"/>
      <c r="B93" s="181"/>
      <c r="C93" s="184"/>
      <c r="D93" s="184"/>
      <c r="E93" s="185"/>
      <c r="F93" s="184"/>
      <c r="G93" s="186"/>
    </row>
    <row r="94" spans="1:7">
      <c r="A94" s="187"/>
      <c r="B94" s="187"/>
      <c r="C94" s="181"/>
      <c r="D94" s="181"/>
      <c r="E94" s="188"/>
      <c r="F94" s="181"/>
      <c r="G94" s="181"/>
    </row>
    <row r="95" spans="1:7">
      <c r="A95" s="181"/>
      <c r="B95" s="181"/>
      <c r="C95" s="181"/>
      <c r="D95" s="181"/>
      <c r="E95" s="188"/>
      <c r="F95" s="181"/>
      <c r="G95" s="181"/>
    </row>
    <row r="96" spans="1:7">
      <c r="A96" s="181"/>
      <c r="B96" s="181"/>
      <c r="C96" s="181"/>
      <c r="D96" s="181"/>
      <c r="E96" s="188"/>
      <c r="F96" s="181"/>
      <c r="G96" s="181"/>
    </row>
    <row r="97" spans="1:7">
      <c r="A97" s="181"/>
      <c r="B97" s="181"/>
      <c r="C97" s="181"/>
      <c r="D97" s="181"/>
      <c r="E97" s="188"/>
      <c r="F97" s="181"/>
      <c r="G97" s="181"/>
    </row>
    <row r="98" spans="1:7">
      <c r="A98" s="181"/>
      <c r="B98" s="181"/>
      <c r="C98" s="181"/>
      <c r="D98" s="181"/>
      <c r="E98" s="188"/>
      <c r="F98" s="181"/>
      <c r="G98" s="181"/>
    </row>
    <row r="99" spans="1:7">
      <c r="A99" s="181"/>
      <c r="B99" s="181"/>
      <c r="C99" s="181"/>
      <c r="D99" s="181"/>
      <c r="E99" s="188"/>
      <c r="F99" s="181"/>
      <c r="G99" s="181"/>
    </row>
    <row r="100" spans="1:7">
      <c r="A100" s="181"/>
      <c r="B100" s="181"/>
      <c r="C100" s="181"/>
      <c r="D100" s="181"/>
      <c r="E100" s="188"/>
      <c r="F100" s="181"/>
      <c r="G100" s="181"/>
    </row>
    <row r="101" spans="1:7">
      <c r="A101" s="181"/>
      <c r="B101" s="181"/>
      <c r="C101" s="181"/>
      <c r="D101" s="181"/>
      <c r="E101" s="188"/>
      <c r="F101" s="181"/>
      <c r="G101" s="181"/>
    </row>
    <row r="102" spans="1:7">
      <c r="A102" s="181"/>
      <c r="B102" s="181"/>
      <c r="C102" s="181"/>
      <c r="D102" s="181"/>
      <c r="E102" s="188"/>
      <c r="F102" s="181"/>
      <c r="G102" s="181"/>
    </row>
    <row r="103" spans="1:7">
      <c r="A103" s="181"/>
      <c r="B103" s="181"/>
      <c r="C103" s="181"/>
      <c r="D103" s="181"/>
      <c r="E103" s="188"/>
      <c r="F103" s="181"/>
      <c r="G103" s="181"/>
    </row>
    <row r="104" spans="1:7">
      <c r="A104" s="181"/>
      <c r="B104" s="181"/>
      <c r="C104" s="181"/>
      <c r="D104" s="181"/>
      <c r="E104" s="188"/>
      <c r="F104" s="181"/>
      <c r="G104" s="181"/>
    </row>
    <row r="105" spans="1:7">
      <c r="A105" s="181"/>
      <c r="B105" s="181"/>
      <c r="C105" s="181"/>
      <c r="D105" s="181"/>
      <c r="E105" s="188"/>
      <c r="F105" s="181"/>
      <c r="G105" s="181"/>
    </row>
    <row r="106" spans="1:7">
      <c r="A106" s="181"/>
      <c r="B106" s="181"/>
      <c r="C106" s="181"/>
      <c r="D106" s="181"/>
      <c r="E106" s="188"/>
      <c r="F106" s="181"/>
      <c r="G106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2017-09-12T10:34:30Z</dcterms:created>
  <dcterms:modified xsi:type="dcterms:W3CDTF">2017-09-12T10:35:03Z</dcterms:modified>
</cp:coreProperties>
</file>